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esktop\"/>
    </mc:Choice>
  </mc:AlternateContent>
  <bookViews>
    <workbookView xWindow="0" yWindow="0" windowWidth="28800" windowHeight="12435" tabRatio="599"/>
  </bookViews>
  <sheets>
    <sheet name="NR 2022" sheetId="1" r:id="rId1"/>
    <sheet name="List1" sheetId="2" r:id="rId2"/>
  </sheets>
  <calcPr calcId="152511"/>
</workbook>
</file>

<file path=xl/calcChain.xml><?xml version="1.0" encoding="utf-8"?>
<calcChain xmlns="http://schemas.openxmlformats.org/spreadsheetml/2006/main">
  <c r="A65" i="1" l="1"/>
  <c r="C1" i="1" l="1"/>
  <c r="G3" i="1" l="1"/>
  <c r="F3" i="1" l="1"/>
  <c r="E3" i="1"/>
  <c r="D3" i="1"/>
  <c r="D34" i="1" l="1"/>
  <c r="H61" i="1"/>
  <c r="I61" i="1"/>
  <c r="J61" i="1"/>
  <c r="K61" i="1"/>
  <c r="G61" i="1"/>
  <c r="D49" i="1"/>
  <c r="L56" i="1"/>
  <c r="E49" i="1"/>
  <c r="F49" i="1"/>
  <c r="G49" i="1"/>
  <c r="H49" i="1"/>
  <c r="I49" i="1"/>
  <c r="J49" i="1"/>
  <c r="K49" i="1"/>
  <c r="L35" i="1"/>
  <c r="F61" i="1"/>
  <c r="E61" i="1"/>
  <c r="D61" i="1"/>
  <c r="L60" i="1"/>
  <c r="L59" i="1"/>
  <c r="L58" i="1"/>
  <c r="L57" i="1"/>
  <c r="L55" i="1"/>
  <c r="L54" i="1"/>
  <c r="L53" i="1"/>
  <c r="L52" i="1"/>
  <c r="L51" i="1"/>
  <c r="L36" i="1"/>
  <c r="L37" i="1"/>
  <c r="L38" i="1"/>
  <c r="L39" i="1"/>
  <c r="L40" i="1"/>
  <c r="L41" i="1"/>
  <c r="L42" i="1"/>
  <c r="L43" i="1"/>
  <c r="L44" i="1"/>
  <c r="L45" i="1"/>
  <c r="L47" i="1"/>
  <c r="L48" i="1"/>
  <c r="L46" i="1"/>
  <c r="E34" i="1"/>
  <c r="F34" i="1"/>
  <c r="G34" i="1"/>
  <c r="H34" i="1"/>
  <c r="I34" i="1"/>
  <c r="J34" i="1"/>
  <c r="J50" i="1" s="1"/>
  <c r="K34" i="1"/>
  <c r="L33" i="1"/>
  <c r="L32" i="1"/>
  <c r="L25" i="1"/>
  <c r="L31" i="1"/>
  <c r="L30" i="1"/>
  <c r="L29" i="1"/>
  <c r="L28" i="1"/>
  <c r="L27" i="1"/>
  <c r="L24" i="1"/>
  <c r="L23" i="1"/>
  <c r="L22" i="1"/>
  <c r="L21" i="1"/>
  <c r="L20" i="1"/>
  <c r="L19" i="1"/>
  <c r="L26" i="1"/>
  <c r="L18" i="1"/>
  <c r="L17" i="1"/>
  <c r="L16" i="1"/>
  <c r="L15" i="1"/>
  <c r="L14" i="1"/>
  <c r="L13" i="1"/>
  <c r="L12" i="1"/>
  <c r="L5" i="1"/>
  <c r="L10" i="1"/>
  <c r="L9" i="1"/>
  <c r="L6" i="1"/>
  <c r="L11" i="1"/>
  <c r="L7" i="1"/>
  <c r="L8" i="1"/>
  <c r="L61" i="1" l="1"/>
  <c r="K50" i="1"/>
  <c r="I50" i="1"/>
  <c r="H50" i="1"/>
  <c r="F50" i="1"/>
  <c r="E50" i="1"/>
  <c r="L34" i="1"/>
  <c r="G50" i="1"/>
  <c r="D50" i="1"/>
  <c r="L49" i="1"/>
  <c r="L50" i="1" l="1"/>
</calcChain>
</file>

<file path=xl/comments1.xml><?xml version="1.0" encoding="utf-8"?>
<comments xmlns="http://schemas.openxmlformats.org/spreadsheetml/2006/main">
  <authors>
    <author>Brzek Tomáš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Zadejte akutální rok ve formátu XXXX
např.: 2021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Vyberte variantu ze seznamu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38"/>
          </rPr>
          <t>Editovatelná část</t>
        </r>
      </text>
    </comment>
  </commentList>
</comments>
</file>

<file path=xl/sharedStrings.xml><?xml version="1.0" encoding="utf-8"?>
<sst xmlns="http://schemas.openxmlformats.org/spreadsheetml/2006/main" count="98" uniqueCount="93">
  <si>
    <t>město</t>
  </si>
  <si>
    <t>celkem</t>
  </si>
  <si>
    <t>Cestovné</t>
  </si>
  <si>
    <t>Daň silniční</t>
  </si>
  <si>
    <t>Prodaný materiál</t>
  </si>
  <si>
    <t>Dary</t>
  </si>
  <si>
    <t>Manka a škody</t>
  </si>
  <si>
    <t>Daň z příjmů</t>
  </si>
  <si>
    <t>CELKEM NÁKLADY</t>
  </si>
  <si>
    <t>úplata</t>
  </si>
  <si>
    <t>Náklady na reprezentaci</t>
  </si>
  <si>
    <t>číslo
účtu</t>
  </si>
  <si>
    <t>název</t>
  </si>
  <si>
    <t>doplňková
činnost</t>
  </si>
  <si>
    <t>ostatní,
úřad práce</t>
  </si>
  <si>
    <t>Ostatní služby</t>
  </si>
  <si>
    <t>Odpisy dlouhodobého majetku</t>
  </si>
  <si>
    <t>Smluvní pokuty a úroky z prodlení</t>
  </si>
  <si>
    <t>Dodatečné odvody daně z příjmů</t>
  </si>
  <si>
    <t>tř.5</t>
  </si>
  <si>
    <t>tř. 6</t>
  </si>
  <si>
    <r>
      <t>ROZDÍL VÝNOS</t>
    </r>
    <r>
      <rPr>
        <b/>
        <sz val="8"/>
        <rFont val="Arial"/>
        <family val="2"/>
        <charset val="238"/>
      </rPr>
      <t>Ů</t>
    </r>
    <r>
      <rPr>
        <b/>
        <sz val="8"/>
        <rFont val="Arial CE"/>
        <family val="2"/>
        <charset val="238"/>
      </rPr>
      <t xml:space="preserve"> A NÁKLAD</t>
    </r>
    <r>
      <rPr>
        <b/>
        <sz val="8"/>
        <rFont val="Arial"/>
        <family val="2"/>
        <charset val="238"/>
      </rPr>
      <t>Ů</t>
    </r>
  </si>
  <si>
    <t>Ostatní dotace</t>
  </si>
  <si>
    <t>Podpis ředitele(ky) školy:</t>
  </si>
  <si>
    <t>Prodané zboží</t>
  </si>
  <si>
    <t>Zákonné sociální a zdravotní pojištění</t>
  </si>
  <si>
    <t>Jiné sociální náklady</t>
  </si>
  <si>
    <t>Jiné daně a poplatky</t>
  </si>
  <si>
    <t>Jiné pokuty a penále</t>
  </si>
  <si>
    <t>Tvorba fondů</t>
  </si>
  <si>
    <t>Náklady z odepsaných pohledávek</t>
  </si>
  <si>
    <t>Kurzové ztráty</t>
  </si>
  <si>
    <t>Výnosy z prodaného zboží</t>
  </si>
  <si>
    <t>Výnosy z prodeje materiálu</t>
  </si>
  <si>
    <t>Výnosy z prodeje DNM</t>
  </si>
  <si>
    <t>Výnosy z prodeje DHM kromě pozemků</t>
  </si>
  <si>
    <t>Čerpání fondů</t>
  </si>
  <si>
    <r>
      <t xml:space="preserve">Finanční výnosy </t>
    </r>
    <r>
      <rPr>
        <sz val="8"/>
        <rFont val="Arial CE"/>
        <charset val="238"/>
      </rPr>
      <t>- úroky</t>
    </r>
  </si>
  <si>
    <r>
      <t xml:space="preserve">Finanční výnosy </t>
    </r>
    <r>
      <rPr>
        <sz val="8"/>
        <rFont val="Arial CE"/>
        <charset val="238"/>
      </rPr>
      <t>- kurzové zisky</t>
    </r>
  </si>
  <si>
    <t>CELKEM VÝNOSY</t>
  </si>
  <si>
    <r>
      <t>SR</t>
    </r>
    <r>
      <rPr>
        <sz val="8"/>
        <rFont val="Arial CE"/>
        <charset val="238"/>
      </rPr>
      <t xml:space="preserve"> - d</t>
    </r>
    <r>
      <rPr>
        <sz val="8"/>
        <rFont val="Arial CE"/>
        <family val="2"/>
        <charset val="238"/>
      </rPr>
      <t>otace z úřadu práce</t>
    </r>
  </si>
  <si>
    <t>dotace kraje</t>
  </si>
  <si>
    <t>Prodaný DNM</t>
  </si>
  <si>
    <t>Prodaný DHM</t>
  </si>
  <si>
    <t>Náklady z drobného dlouhodob.majet.</t>
  </si>
  <si>
    <r>
      <t xml:space="preserve">institucí </t>
    </r>
    <r>
      <rPr>
        <sz val="8"/>
        <rFont val="Arial CE"/>
        <charset val="238"/>
      </rPr>
      <t xml:space="preserve">(zřizovatel) - </t>
    </r>
    <r>
      <rPr>
        <sz val="8"/>
        <rFont val="Arial CE"/>
        <family val="2"/>
        <charset val="238"/>
      </rPr>
      <t xml:space="preserve">ÚP - </t>
    </r>
  </si>
  <si>
    <r>
      <rPr>
        <b/>
        <sz val="8"/>
        <rFont val="Arial CE"/>
        <charset val="238"/>
      </rPr>
      <t>institucí</t>
    </r>
    <r>
      <rPr>
        <sz val="8"/>
        <rFont val="Arial CE"/>
        <charset val="238"/>
      </rPr>
      <t xml:space="preserve"> (kraj) - p</t>
    </r>
    <r>
      <rPr>
        <sz val="8"/>
        <rFont val="Arial CE"/>
        <family val="2"/>
        <charset val="238"/>
      </rPr>
      <t>říspěvek na mzdy</t>
    </r>
  </si>
  <si>
    <r>
      <t xml:space="preserve">institucí </t>
    </r>
    <r>
      <rPr>
        <sz val="8"/>
        <rFont val="Arial CE"/>
        <charset val="238"/>
      </rPr>
      <t>(kraj) - p</t>
    </r>
    <r>
      <rPr>
        <sz val="8"/>
        <rFont val="Arial CE"/>
        <family val="2"/>
        <charset val="238"/>
      </rPr>
      <t>říspěvek na odvody</t>
    </r>
  </si>
  <si>
    <r>
      <t xml:space="preserve">institucí </t>
    </r>
    <r>
      <rPr>
        <sz val="8"/>
        <rFont val="Arial CE"/>
        <charset val="238"/>
      </rPr>
      <t>(kraj)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- p</t>
    </r>
    <r>
      <rPr>
        <sz val="8"/>
        <rFont val="Arial CE"/>
        <family val="2"/>
        <charset val="238"/>
      </rPr>
      <t>říspěvek na FKSP</t>
    </r>
  </si>
  <si>
    <r>
      <t xml:space="preserve">institucí </t>
    </r>
    <r>
      <rPr>
        <sz val="8"/>
        <rFont val="Arial CE"/>
        <charset val="238"/>
      </rPr>
      <t>(kraj) - p</t>
    </r>
    <r>
      <rPr>
        <sz val="8"/>
        <rFont val="Arial CE"/>
        <family val="2"/>
        <charset val="238"/>
      </rPr>
      <t>říspěvek - ostatní</t>
    </r>
  </si>
  <si>
    <r>
      <t xml:space="preserve">institucí </t>
    </r>
    <r>
      <rPr>
        <sz val="8"/>
        <rFont val="Arial CE"/>
        <charset val="238"/>
      </rPr>
      <t>(zřizovatel)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- p</t>
    </r>
    <r>
      <rPr>
        <sz val="8"/>
        <rFont val="Arial CE"/>
        <family val="2"/>
        <charset val="238"/>
      </rPr>
      <t>rovozní příspěvek</t>
    </r>
  </si>
  <si>
    <t>CELK. výnosy vybraných míst. vládních</t>
  </si>
  <si>
    <t>ÚP - účelový příspěvek     SR - státní rozpočet</t>
  </si>
  <si>
    <t>Výnosy z vyřazených pohledávek</t>
  </si>
  <si>
    <t>Spotřeba materiálu</t>
  </si>
  <si>
    <t>Spotřeba energie</t>
  </si>
  <si>
    <t>Opravy a udržování</t>
  </si>
  <si>
    <t>Mzdové náklady</t>
  </si>
  <si>
    <t>Jiné soc. pojištění-pojistné zaměstnanců</t>
  </si>
  <si>
    <t>Zákonné sociální náklady</t>
  </si>
  <si>
    <t>Ostatní náklady z činnosti</t>
  </si>
  <si>
    <t>Výnosy z prodeje služeb</t>
  </si>
  <si>
    <t xml:space="preserve">Výnosy z pronájmu </t>
  </si>
  <si>
    <t>Ostatní výnosy z činnosti</t>
  </si>
  <si>
    <t>Výnosy z prodeje výrobků</t>
  </si>
  <si>
    <r>
      <t xml:space="preserve">institucí </t>
    </r>
    <r>
      <rPr>
        <sz val="8"/>
        <rFont val="Arial CE"/>
        <charset val="238"/>
      </rPr>
      <t>(zřizovatel) - ÚP</t>
    </r>
    <r>
      <rPr>
        <sz val="8"/>
        <rFont val="Arial CE"/>
        <family val="2"/>
        <charset val="238"/>
      </rPr>
      <t xml:space="preserve"> - mzdy</t>
    </r>
  </si>
  <si>
    <t>Organizace:</t>
  </si>
  <si>
    <t>Vyberte text</t>
  </si>
  <si>
    <t>hodnoty jsou v tis. Kč</t>
  </si>
  <si>
    <t>V Mostě, dne:</t>
  </si>
  <si>
    <t>Základní škola, Most, Svážná 2342, příspěvková organizace (IČO: 49872184) - 1. ZŠ</t>
  </si>
  <si>
    <t>Základní škola, Most, U Stadionu 1028, příspěvková organizace (IČO: 47326409) - 3. ZŠ</t>
  </si>
  <si>
    <t xml:space="preserve">Základní škola, Most, Václava Talicha 1855, příspěvková organizace (IČO: 47325615) - 4. ZŠ   </t>
  </si>
  <si>
    <t>Základní škola, Most, Zlatnická 186, příspěvková organizace (IČO: 49872265) - 5. ZŠ</t>
  </si>
  <si>
    <t>Základní škola, Most, Jakuba Arbesa 2454, příspěvková organizace (IČO: 47326204) - 7. ZŠ</t>
  </si>
  <si>
    <t>Základní škola, Most, Vítězslava Nezvala 2614, příspěvková organizace (IČO: 47326328) - 8. ZŠ</t>
  </si>
  <si>
    <t>Základní škola, Most, Zdeňka Štěpánka 2912, příspěvková organizace (IČO: 47326239) - 10. ZŠ</t>
  </si>
  <si>
    <t>Základní škola, Most, Obránců míru 2944, příspěvková organizace (IČO: 00830984) - 11. ZŠ</t>
  </si>
  <si>
    <t>Základní škola, Most, Rozmarýnová 1692, příspěvková organizace (IČO: 47324082) - 14. ZŠ</t>
  </si>
  <si>
    <t>Základní škola, Most, J. A. Komenského 474, příspěvková organizace (IČO: 47324180) - 15. ZŠ</t>
  </si>
  <si>
    <t>Základní škola, Most, Okružní 1235, příspěvková organizace (IČO: 47326417) - 18. ZŠ</t>
  </si>
  <si>
    <t xml:space="preserve">Mateřská škola, Most, Hutnická 2938, příspěvková organizace (IČO: 49872206) </t>
  </si>
  <si>
    <t>Mateřská škola, Most, Růžová, 1427, příspěvková organizace (IČO: 49872192)</t>
  </si>
  <si>
    <t>Mateřská škola, Most, Antonína Sochora 2937, příspěvková organizace (IČO: 49872214)</t>
  </si>
  <si>
    <t>Mateřská škola, Most, Lidická 44, příspěvková organizace (IČO: 72742364)</t>
  </si>
  <si>
    <t>Základní umělecká škola F. L. Gassmanna, Most, Pod Šibeníkem 2364, příspěvková organizace (IČO: 47324261)</t>
  </si>
  <si>
    <t>Základní umělecká škola, Most, Moskevská 13, příspěvková organizace (IČO: 47324147)</t>
  </si>
  <si>
    <t xml:space="preserve">Městská knihovna Most, příspěvková organizace (IČO: 00080713) </t>
  </si>
  <si>
    <t xml:space="preserve">Středisko volného času, Most, Albrechtická 414, příspěvková organizace (IČO: 72059419)   </t>
  </si>
  <si>
    <t>Vyberte organizaci</t>
  </si>
  <si>
    <t>Rozpočet</t>
  </si>
  <si>
    <t>Návrh rozpočtu</t>
  </si>
  <si>
    <t>Podpis ekonoma(ky) 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</si>
</sst>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8"/>
      <name val="Arial"/>
      <family val="2"/>
      <charset val="238"/>
    </font>
    <font>
      <b/>
      <sz val="7"/>
      <name val="Arial CE"/>
      <charset val="238"/>
    </font>
    <font>
      <sz val="6"/>
      <name val="Arial CE"/>
      <charset val="238"/>
    </font>
    <font>
      <b/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4" fontId="2" fillId="0" borderId="1" xfId="0" applyNumberFormat="1" applyFont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6" xfId="0" applyNumberFormat="1" applyFont="1" applyFill="1" applyBorder="1" applyAlignment="1" applyProtection="1">
      <alignment horizontal="right" vertical="center"/>
      <protection locked="0"/>
    </xf>
    <xf numFmtId="3" fontId="2" fillId="2" borderId="4" xfId="0" applyNumberFormat="1" applyFont="1" applyFill="1" applyBorder="1" applyAlignment="1" applyProtection="1">
      <alignment horizontal="right" vertical="center"/>
      <protection locked="0"/>
    </xf>
    <xf numFmtId="3" fontId="2" fillId="2" borderId="5" xfId="0" applyNumberFormat="1" applyFont="1" applyFill="1" applyBorder="1" applyAlignment="1" applyProtection="1">
      <alignment horizontal="right" vertical="center"/>
      <protection locked="0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 applyProtection="1">
      <alignment horizontal="right" vertical="center"/>
      <protection locked="0"/>
    </xf>
    <xf numFmtId="3" fontId="5" fillId="0" borderId="4" xfId="0" applyNumberFormat="1" applyFont="1" applyFill="1" applyBorder="1" applyAlignment="1" applyProtection="1">
      <alignment horizontal="right" vertical="center"/>
      <protection locked="0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3" fontId="2" fillId="2" borderId="9" xfId="0" applyNumberFormat="1" applyFont="1" applyFill="1" applyBorder="1" applyAlignment="1" applyProtection="1">
      <alignment horizontal="right" vertical="center"/>
      <protection locked="0"/>
    </xf>
    <xf numFmtId="3" fontId="2" fillId="2" borderId="10" xfId="0" applyNumberFormat="1" applyFont="1" applyFill="1" applyBorder="1" applyAlignment="1" applyProtection="1">
      <alignment horizontal="right" vertical="center"/>
      <protection locked="0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right" vertical="center"/>
    </xf>
    <xf numFmtId="3" fontId="6" fillId="3" borderId="16" xfId="0" applyNumberFormat="1" applyFont="1" applyFill="1" applyBorder="1" applyAlignment="1" applyProtection="1">
      <alignment horizontal="center" vertical="center"/>
    </xf>
    <xf numFmtId="3" fontId="6" fillId="3" borderId="17" xfId="0" applyNumberFormat="1" applyFont="1" applyFill="1" applyBorder="1" applyAlignment="1" applyProtection="1">
      <alignment horizontal="center" vertical="center"/>
    </xf>
    <xf numFmtId="3" fontId="6" fillId="3" borderId="17" xfId="0" applyNumberFormat="1" applyFont="1" applyFill="1" applyBorder="1" applyAlignment="1" applyProtection="1">
      <alignment horizontal="center" vertical="center" wrapText="1"/>
    </xf>
    <xf numFmtId="3" fontId="6" fillId="3" borderId="18" xfId="0" applyNumberFormat="1" applyFont="1" applyFill="1" applyBorder="1" applyAlignment="1" applyProtection="1">
      <alignment horizontal="center" vertical="center" wrapText="1"/>
    </xf>
    <xf numFmtId="3" fontId="6" fillId="3" borderId="19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 applyProtection="1">
      <alignment horizontal="right" vertical="center"/>
    </xf>
    <xf numFmtId="0" fontId="12" fillId="5" borderId="0" xfId="0" applyFont="1" applyFill="1" applyAlignment="1" applyProtection="1">
      <alignment vertical="center"/>
    </xf>
    <xf numFmtId="3" fontId="6" fillId="5" borderId="0" xfId="0" applyNumberFormat="1" applyFont="1" applyFill="1" applyAlignment="1" applyProtection="1">
      <alignment horizontal="center" vertical="center"/>
    </xf>
    <xf numFmtId="3" fontId="6" fillId="5" borderId="0" xfId="0" applyNumberFormat="1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horizontal="left" vertical="center"/>
    </xf>
    <xf numFmtId="4" fontId="6" fillId="5" borderId="0" xfId="0" applyNumberFormat="1" applyFont="1" applyFill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left" vertical="center"/>
    </xf>
    <xf numFmtId="4" fontId="2" fillId="5" borderId="0" xfId="0" applyNumberFormat="1" applyFont="1" applyFill="1" applyBorder="1" applyAlignment="1" applyProtection="1">
      <alignment horizontal="center" vertical="center"/>
    </xf>
    <xf numFmtId="4" fontId="2" fillId="5" borderId="0" xfId="0" applyNumberFormat="1" applyFont="1" applyFill="1" applyBorder="1" applyAlignment="1" applyProtection="1">
      <alignment horizontal="left" vertical="center"/>
    </xf>
    <xf numFmtId="3" fontId="2" fillId="5" borderId="0" xfId="0" applyNumberFormat="1" applyFont="1" applyFill="1" applyAlignment="1" applyProtection="1">
      <alignment vertical="center"/>
    </xf>
    <xf numFmtId="3" fontId="2" fillId="5" borderId="0" xfId="0" applyNumberFormat="1" applyFont="1" applyFill="1" applyBorder="1" applyAlignment="1" applyProtection="1">
      <alignment vertical="center"/>
      <protection locked="0"/>
    </xf>
    <xf numFmtId="3" fontId="2" fillId="5" borderId="0" xfId="0" applyNumberFormat="1" applyFont="1" applyFill="1" applyBorder="1" applyAlignment="1" applyProtection="1">
      <alignment horizontal="center" vertical="center"/>
      <protection locked="0"/>
    </xf>
    <xf numFmtId="3" fontId="2" fillId="5" borderId="0" xfId="0" applyNumberFormat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4" fontId="2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vertical="center"/>
    </xf>
    <xf numFmtId="4" fontId="2" fillId="5" borderId="0" xfId="0" applyNumberFormat="1" applyFont="1" applyFill="1" applyBorder="1" applyAlignment="1" applyProtection="1">
      <alignment vertical="center"/>
    </xf>
    <xf numFmtId="0" fontId="0" fillId="0" borderId="0" xfId="0" applyFont="1"/>
    <xf numFmtId="0" fontId="2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4" fontId="2" fillId="5" borderId="0" xfId="0" applyNumberFormat="1" applyFont="1" applyFill="1" applyAlignment="1" applyProtection="1">
      <alignment vertical="center"/>
    </xf>
    <xf numFmtId="4" fontId="2" fillId="5" borderId="0" xfId="0" applyNumberFormat="1" applyFont="1" applyFill="1" applyBorder="1" applyAlignment="1" applyProtection="1"/>
    <xf numFmtId="4" fontId="2" fillId="5" borderId="0" xfId="0" applyNumberFormat="1" applyFont="1" applyFill="1" applyBorder="1" applyAlignment="1" applyProtection="1">
      <protection locked="0"/>
    </xf>
    <xf numFmtId="14" fontId="11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/>
    </xf>
    <xf numFmtId="4" fontId="11" fillId="5" borderId="0" xfId="0" applyNumberFormat="1" applyFont="1" applyFill="1" applyBorder="1" applyAlignment="1" applyProtection="1">
      <alignment vertical="center"/>
    </xf>
    <xf numFmtId="4" fontId="11" fillId="5" borderId="0" xfId="0" applyNumberFormat="1" applyFont="1" applyFill="1" applyBorder="1" applyAlignment="1" applyProtection="1">
      <alignment horizontal="center" vertical="center"/>
    </xf>
    <xf numFmtId="4" fontId="11" fillId="5" borderId="0" xfId="0" applyNumberFormat="1" applyFont="1" applyFill="1" applyBorder="1" applyAlignment="1" applyProtection="1">
      <alignment horizontal="left" vertical="center"/>
    </xf>
    <xf numFmtId="3" fontId="11" fillId="5" borderId="0" xfId="0" applyNumberFormat="1" applyFont="1" applyFill="1" applyBorder="1" applyAlignment="1" applyProtection="1">
      <alignment vertical="center"/>
    </xf>
    <xf numFmtId="3" fontId="11" fillId="5" borderId="0" xfId="0" applyNumberFormat="1" applyFont="1" applyFill="1" applyAlignment="1" applyProtection="1">
      <alignment vertical="center"/>
    </xf>
    <xf numFmtId="3" fontId="11" fillId="5" borderId="0" xfId="0" applyNumberFormat="1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4" xfId="0" applyNumberFormat="1" applyFont="1" applyFill="1" applyBorder="1" applyAlignment="1" applyProtection="1">
      <alignment horizontal="right" vertical="center"/>
      <protection locked="0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3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3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0" borderId="15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3" fillId="3" borderId="20" xfId="0" applyNumberFormat="1" applyFont="1" applyFill="1" applyBorder="1" applyAlignment="1" applyProtection="1">
      <alignment horizontal="right" vertical="center"/>
    </xf>
    <xf numFmtId="3" fontId="3" fillId="3" borderId="19" xfId="0" applyNumberFormat="1" applyFont="1" applyFill="1" applyBorder="1" applyAlignment="1" applyProtection="1">
      <alignment horizontal="right" vertical="center"/>
    </xf>
    <xf numFmtId="3" fontId="3" fillId="3" borderId="22" xfId="0" applyNumberFormat="1" applyFont="1" applyFill="1" applyBorder="1" applyAlignment="1" applyProtection="1">
      <alignment horizontal="right" vertical="center"/>
    </xf>
    <xf numFmtId="0" fontId="12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3" fontId="3" fillId="3" borderId="24" xfId="0" applyNumberFormat="1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right" vertical="center"/>
    </xf>
    <xf numFmtId="0" fontId="6" fillId="3" borderId="30" xfId="0" quotePrefix="1" applyFont="1" applyFill="1" applyBorder="1" applyAlignment="1" applyProtection="1">
      <alignment horizontal="center" vertical="center"/>
    </xf>
    <xf numFmtId="0" fontId="6" fillId="3" borderId="25" xfId="0" quotePrefix="1" applyFont="1" applyFill="1" applyBorder="1" applyAlignment="1" applyProtection="1">
      <alignment horizontal="center" vertical="center"/>
    </xf>
    <xf numFmtId="3" fontId="8" fillId="3" borderId="18" xfId="0" applyNumberFormat="1" applyFont="1" applyFill="1" applyBorder="1" applyAlignment="1" applyProtection="1">
      <alignment horizontal="center" vertical="center"/>
    </xf>
    <xf numFmtId="3" fontId="8" fillId="3" borderId="23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6" fillId="3" borderId="21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 wrapText="1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 applyProtection="1">
      <alignment horizontal="center" vertical="center" wrapText="1"/>
      <protection locked="0"/>
    </xf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0" borderId="33" xfId="0" applyFont="1" applyFill="1" applyBorder="1" applyAlignment="1" applyProtection="1">
      <alignment horizontal="left" vertical="center"/>
    </xf>
    <xf numFmtId="0" fontId="4" fillId="0" borderId="34" xfId="0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3" fillId="3" borderId="41" xfId="0" applyFont="1" applyFill="1" applyBorder="1" applyAlignment="1" applyProtection="1">
      <alignment horizontal="left" vertical="center"/>
    </xf>
    <xf numFmtId="0" fontId="4" fillId="3" borderId="42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14" fontId="11" fillId="5" borderId="27" xfId="0" applyNumberFormat="1" applyFont="1" applyFill="1" applyBorder="1" applyAlignment="1" applyProtection="1">
      <alignment horizontal="center" vertical="center"/>
      <protection locked="0"/>
    </xf>
    <xf numFmtId="14" fontId="11" fillId="5" borderId="9" xfId="0" applyNumberFormat="1" applyFont="1" applyFill="1" applyBorder="1" applyAlignment="1" applyProtection="1">
      <alignment horizontal="center" vertical="center"/>
      <protection locked="0"/>
    </xf>
    <xf numFmtId="14" fontId="11" fillId="5" borderId="38" xfId="0" applyNumberFormat="1" applyFont="1" applyFill="1" applyBorder="1" applyAlignment="1" applyProtection="1">
      <alignment horizontal="center" vertical="center"/>
      <protection locked="0"/>
    </xf>
    <xf numFmtId="14" fontId="11" fillId="5" borderId="39" xfId="0" applyNumberFormat="1" applyFont="1" applyFill="1" applyBorder="1" applyAlignment="1" applyProtection="1">
      <alignment horizontal="center" vertical="center"/>
      <protection locked="0"/>
    </xf>
    <xf numFmtId="14" fontId="11" fillId="5" borderId="28" xfId="0" applyNumberFormat="1" applyFont="1" applyFill="1" applyBorder="1" applyAlignment="1" applyProtection="1">
      <alignment horizontal="center" vertical="center"/>
      <protection locked="0"/>
    </xf>
    <xf numFmtId="14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120" zoomScaleNormal="120" zoomScaleSheetLayoutView="120" zoomScalePageLayoutView="120" workbookViewId="0">
      <selection activeCell="A65" sqref="A65:B69"/>
    </sheetView>
  </sheetViews>
  <sheetFormatPr defaultColWidth="9.140625" defaultRowHeight="15.75" customHeight="1" x14ac:dyDescent="0.2"/>
  <cols>
    <col min="1" max="1" width="16" style="6" customWidth="1"/>
    <col min="2" max="2" width="15.140625" style="6" customWidth="1"/>
    <col min="3" max="3" width="4.140625" style="4" customWidth="1"/>
    <col min="4" max="5" width="8.7109375" style="7" customWidth="1"/>
    <col min="6" max="6" width="9.5703125" style="7" customWidth="1"/>
    <col min="7" max="7" width="7.85546875" style="8" customWidth="1"/>
    <col min="8" max="12" width="7.7109375" style="8" customWidth="1"/>
    <col min="13" max="16384" width="9.140625" style="4"/>
  </cols>
  <sheetData>
    <row r="1" spans="1:12" ht="21" customHeight="1" x14ac:dyDescent="0.2">
      <c r="A1" s="117">
        <v>2021</v>
      </c>
      <c r="B1" s="116" t="s">
        <v>90</v>
      </c>
      <c r="C1" s="134" t="str">
        <f>IF(B1="Návrh rozpočtu","Návrh rozpočtu na rok "&amp;A1+1&amp;"",(IF(B1="Rozpočet","Rozpočet na rok "&amp;A1+1&amp;"","")))</f>
        <v>Rozpočet na rok 2022</v>
      </c>
      <c r="D1" s="134"/>
      <c r="E1" s="134"/>
      <c r="F1" s="134"/>
      <c r="G1" s="134"/>
      <c r="H1" s="134"/>
      <c r="I1" s="63"/>
      <c r="J1" s="63"/>
      <c r="K1" s="135" t="s">
        <v>68</v>
      </c>
      <c r="L1" s="135"/>
    </row>
    <row r="2" spans="1:12" ht="30" customHeight="1" thickBot="1" x14ac:dyDescent="0.25">
      <c r="A2" s="136" t="s">
        <v>66</v>
      </c>
      <c r="B2" s="136"/>
      <c r="C2" s="132" t="s">
        <v>72</v>
      </c>
      <c r="D2" s="132"/>
      <c r="E2" s="132"/>
      <c r="F2" s="132"/>
      <c r="G2" s="132"/>
      <c r="H2" s="132"/>
      <c r="I2" s="132"/>
      <c r="J2" s="132"/>
      <c r="K2" s="132"/>
      <c r="L2" s="133"/>
    </row>
    <row r="3" spans="1:12" s="3" customFormat="1" ht="12.75" customHeight="1" thickBot="1" x14ac:dyDescent="0.25">
      <c r="A3" s="137" t="s">
        <v>12</v>
      </c>
      <c r="B3" s="138"/>
      <c r="C3" s="126" t="s">
        <v>11</v>
      </c>
      <c r="D3" s="128" t="str">
        <f>("skutečnost "&amp;($A$1-1))</f>
        <v>skutečnost 2020</v>
      </c>
      <c r="E3" s="130" t="str">
        <f>("skutečnost k 30. 6. "&amp;($A$1))</f>
        <v>skutečnost k 30. 6. 2021</v>
      </c>
      <c r="F3" s="130" t="str">
        <f>("předpokládaná skutečnost "&amp;($A$1))</f>
        <v>předpokládaná skutečnost 2021</v>
      </c>
      <c r="G3" s="124" t="str">
        <f>IF(A1="","",(B1&amp;" "&amp;($A$1+1)))</f>
        <v>Rozpočet 2022</v>
      </c>
      <c r="H3" s="124"/>
      <c r="I3" s="124"/>
      <c r="J3" s="124"/>
      <c r="K3" s="124"/>
      <c r="L3" s="125"/>
    </row>
    <row r="4" spans="1:12" s="3" customFormat="1" ht="20.25" customHeight="1" thickBot="1" x14ac:dyDescent="0.25">
      <c r="A4" s="122"/>
      <c r="B4" s="123"/>
      <c r="C4" s="127"/>
      <c r="D4" s="129"/>
      <c r="E4" s="131"/>
      <c r="F4" s="131"/>
      <c r="G4" s="49" t="s">
        <v>0</v>
      </c>
      <c r="H4" s="50" t="s">
        <v>9</v>
      </c>
      <c r="I4" s="51" t="s">
        <v>14</v>
      </c>
      <c r="J4" s="51" t="s">
        <v>41</v>
      </c>
      <c r="K4" s="52" t="s">
        <v>13</v>
      </c>
      <c r="L4" s="53" t="s">
        <v>1</v>
      </c>
    </row>
    <row r="5" spans="1:12" s="5" customFormat="1" ht="14.25" customHeight="1" x14ac:dyDescent="0.2">
      <c r="A5" s="141" t="s">
        <v>54</v>
      </c>
      <c r="B5" s="142"/>
      <c r="C5" s="40">
        <v>501</v>
      </c>
      <c r="D5" s="95">
        <v>1551.7</v>
      </c>
      <c r="E5" s="95">
        <v>1172.46</v>
      </c>
      <c r="F5" s="95">
        <v>3327</v>
      </c>
      <c r="G5" s="96">
        <v>222</v>
      </c>
      <c r="H5" s="97">
        <v>62</v>
      </c>
      <c r="I5" s="97">
        <v>2054</v>
      </c>
      <c r="J5" s="97">
        <v>1015</v>
      </c>
      <c r="K5" s="98">
        <v>48</v>
      </c>
      <c r="L5" s="41">
        <f t="shared" ref="L5:L33" si="0">SUM(G5:K5)</f>
        <v>3401</v>
      </c>
    </row>
    <row r="6" spans="1:12" s="5" customFormat="1" ht="14.25" customHeight="1" x14ac:dyDescent="0.2">
      <c r="A6" s="143" t="s">
        <v>55</v>
      </c>
      <c r="B6" s="144"/>
      <c r="C6" s="40">
        <v>502</v>
      </c>
      <c r="D6" s="95">
        <v>1486.04</v>
      </c>
      <c r="E6" s="95">
        <v>831.07</v>
      </c>
      <c r="F6" s="95">
        <v>1694</v>
      </c>
      <c r="G6" s="96">
        <v>1663</v>
      </c>
      <c r="H6" s="97">
        <v>46</v>
      </c>
      <c r="I6" s="97">
        <v>16</v>
      </c>
      <c r="J6" s="97"/>
      <c r="K6" s="98">
        <v>51</v>
      </c>
      <c r="L6" s="41">
        <f t="shared" si="0"/>
        <v>1776</v>
      </c>
    </row>
    <row r="7" spans="1:12" s="5" customFormat="1" ht="14.25" customHeight="1" x14ac:dyDescent="0.2">
      <c r="A7" s="143" t="s">
        <v>24</v>
      </c>
      <c r="B7" s="144"/>
      <c r="C7" s="40">
        <v>504</v>
      </c>
      <c r="D7" s="95"/>
      <c r="E7" s="95"/>
      <c r="F7" s="95"/>
      <c r="G7" s="96"/>
      <c r="H7" s="97"/>
      <c r="I7" s="97"/>
      <c r="J7" s="97"/>
      <c r="K7" s="98"/>
      <c r="L7" s="41">
        <f t="shared" si="0"/>
        <v>0</v>
      </c>
    </row>
    <row r="8" spans="1:12" s="5" customFormat="1" ht="14.25" customHeight="1" x14ac:dyDescent="0.2">
      <c r="A8" s="143" t="s">
        <v>56</v>
      </c>
      <c r="B8" s="144"/>
      <c r="C8" s="40">
        <v>511</v>
      </c>
      <c r="D8" s="95">
        <v>802.36</v>
      </c>
      <c r="E8" s="95">
        <v>189.64</v>
      </c>
      <c r="F8" s="95">
        <v>307</v>
      </c>
      <c r="G8" s="96">
        <v>265</v>
      </c>
      <c r="H8" s="97">
        <v>10</v>
      </c>
      <c r="I8" s="97">
        <v>3</v>
      </c>
      <c r="J8" s="97"/>
      <c r="K8" s="98">
        <v>2</v>
      </c>
      <c r="L8" s="41">
        <f t="shared" si="0"/>
        <v>280</v>
      </c>
    </row>
    <row r="9" spans="1:12" ht="14.25" customHeight="1" x14ac:dyDescent="0.2">
      <c r="A9" s="143" t="s">
        <v>2</v>
      </c>
      <c r="B9" s="144"/>
      <c r="C9" s="35">
        <v>512</v>
      </c>
      <c r="D9" s="1">
        <v>18.88</v>
      </c>
      <c r="E9" s="1">
        <v>28.2</v>
      </c>
      <c r="F9" s="2">
        <v>50</v>
      </c>
      <c r="G9" s="14"/>
      <c r="H9" s="15"/>
      <c r="I9" s="15"/>
      <c r="J9" s="15">
        <v>5</v>
      </c>
      <c r="K9" s="16"/>
      <c r="L9" s="34">
        <f t="shared" si="0"/>
        <v>5</v>
      </c>
    </row>
    <row r="10" spans="1:12" ht="14.25" customHeight="1" x14ac:dyDescent="0.2">
      <c r="A10" s="143" t="s">
        <v>10</v>
      </c>
      <c r="B10" s="144"/>
      <c r="C10" s="35">
        <v>513</v>
      </c>
      <c r="D10" s="1">
        <v>0.34</v>
      </c>
      <c r="E10" s="1"/>
      <c r="F10" s="2">
        <v>1</v>
      </c>
      <c r="G10" s="14">
        <v>1</v>
      </c>
      <c r="H10" s="15"/>
      <c r="I10" s="15"/>
      <c r="J10" s="15"/>
      <c r="K10" s="16"/>
      <c r="L10" s="34">
        <f t="shared" si="0"/>
        <v>1</v>
      </c>
    </row>
    <row r="11" spans="1:12" s="5" customFormat="1" ht="14.25" customHeight="1" x14ac:dyDescent="0.2">
      <c r="A11" s="143" t="s">
        <v>15</v>
      </c>
      <c r="B11" s="144"/>
      <c r="C11" s="40">
        <v>518</v>
      </c>
      <c r="D11" s="95">
        <v>840.43</v>
      </c>
      <c r="E11" s="95">
        <v>506.6</v>
      </c>
      <c r="F11" s="95">
        <v>996</v>
      </c>
      <c r="G11" s="96">
        <v>683</v>
      </c>
      <c r="H11" s="97">
        <v>6</v>
      </c>
      <c r="I11" s="97">
        <v>3</v>
      </c>
      <c r="J11" s="97">
        <v>46</v>
      </c>
      <c r="K11" s="98">
        <v>8</v>
      </c>
      <c r="L11" s="41">
        <f t="shared" si="0"/>
        <v>746</v>
      </c>
    </row>
    <row r="12" spans="1:12" ht="14.25" customHeight="1" x14ac:dyDescent="0.2">
      <c r="A12" s="139" t="s">
        <v>57</v>
      </c>
      <c r="B12" s="140"/>
      <c r="C12" s="42">
        <v>521</v>
      </c>
      <c r="D12" s="99">
        <v>27296.639999999999</v>
      </c>
      <c r="E12" s="99">
        <v>14050.48</v>
      </c>
      <c r="F12" s="99">
        <v>29467</v>
      </c>
      <c r="G12" s="100">
        <v>146</v>
      </c>
      <c r="H12" s="101"/>
      <c r="I12" s="102"/>
      <c r="J12" s="102">
        <v>29200</v>
      </c>
      <c r="K12" s="103">
        <v>40</v>
      </c>
      <c r="L12" s="43">
        <f t="shared" si="0"/>
        <v>29386</v>
      </c>
    </row>
    <row r="13" spans="1:12" ht="14.25" customHeight="1" x14ac:dyDescent="0.2">
      <c r="A13" s="145" t="s">
        <v>25</v>
      </c>
      <c r="B13" s="146"/>
      <c r="C13" s="39">
        <v>524</v>
      </c>
      <c r="D13" s="1">
        <v>9129.3799999999992</v>
      </c>
      <c r="E13" s="1">
        <v>4702.95</v>
      </c>
      <c r="F13" s="2">
        <v>9918</v>
      </c>
      <c r="G13" s="14">
        <v>42</v>
      </c>
      <c r="H13" s="21"/>
      <c r="I13" s="15"/>
      <c r="J13" s="15">
        <v>9830</v>
      </c>
      <c r="K13" s="16">
        <v>8</v>
      </c>
      <c r="L13" s="20">
        <f t="shared" si="0"/>
        <v>9880</v>
      </c>
    </row>
    <row r="14" spans="1:12" ht="14.25" customHeight="1" x14ac:dyDescent="0.2">
      <c r="A14" s="145" t="s">
        <v>58</v>
      </c>
      <c r="B14" s="146"/>
      <c r="C14" s="39">
        <v>525</v>
      </c>
      <c r="D14" s="1">
        <v>113.45</v>
      </c>
      <c r="E14" s="1">
        <v>58.44</v>
      </c>
      <c r="F14" s="2">
        <v>123</v>
      </c>
      <c r="G14" s="14">
        <v>2</v>
      </c>
      <c r="H14" s="21"/>
      <c r="I14" s="15"/>
      <c r="J14" s="15">
        <v>122</v>
      </c>
      <c r="K14" s="16"/>
      <c r="L14" s="20">
        <f t="shared" si="0"/>
        <v>124</v>
      </c>
    </row>
    <row r="15" spans="1:12" ht="14.25" customHeight="1" x14ac:dyDescent="0.2">
      <c r="A15" s="139" t="s">
        <v>59</v>
      </c>
      <c r="B15" s="140"/>
      <c r="C15" s="42">
        <v>527</v>
      </c>
      <c r="D15" s="99">
        <v>702.27</v>
      </c>
      <c r="E15" s="99">
        <v>358.95</v>
      </c>
      <c r="F15" s="99">
        <v>745</v>
      </c>
      <c r="G15" s="100"/>
      <c r="H15" s="101"/>
      <c r="I15" s="102">
        <v>1</v>
      </c>
      <c r="J15" s="102">
        <v>628</v>
      </c>
      <c r="K15" s="103"/>
      <c r="L15" s="43">
        <f t="shared" si="0"/>
        <v>629</v>
      </c>
    </row>
    <row r="16" spans="1:12" ht="14.25" customHeight="1" x14ac:dyDescent="0.2">
      <c r="A16" s="139" t="s">
        <v>26</v>
      </c>
      <c r="B16" s="140"/>
      <c r="C16" s="42">
        <v>528</v>
      </c>
      <c r="D16" s="99"/>
      <c r="E16" s="99"/>
      <c r="F16" s="99"/>
      <c r="G16" s="100"/>
      <c r="H16" s="101"/>
      <c r="I16" s="102"/>
      <c r="J16" s="102"/>
      <c r="K16" s="103"/>
      <c r="L16" s="43">
        <f t="shared" si="0"/>
        <v>0</v>
      </c>
    </row>
    <row r="17" spans="1:12" ht="14.25" customHeight="1" x14ac:dyDescent="0.2">
      <c r="A17" s="139" t="s">
        <v>3</v>
      </c>
      <c r="B17" s="140"/>
      <c r="C17" s="42">
        <v>531</v>
      </c>
      <c r="D17" s="9"/>
      <c r="E17" s="9"/>
      <c r="F17" s="44"/>
      <c r="G17" s="17"/>
      <c r="H17" s="45"/>
      <c r="I17" s="18"/>
      <c r="J17" s="18"/>
      <c r="K17" s="19"/>
      <c r="L17" s="46">
        <f t="shared" si="0"/>
        <v>0</v>
      </c>
    </row>
    <row r="18" spans="1:12" ht="14.25" customHeight="1" x14ac:dyDescent="0.2">
      <c r="A18" s="139" t="s">
        <v>27</v>
      </c>
      <c r="B18" s="140"/>
      <c r="C18" s="39">
        <v>538</v>
      </c>
      <c r="D18" s="1"/>
      <c r="E18" s="1"/>
      <c r="F18" s="2"/>
      <c r="G18" s="14"/>
      <c r="H18" s="21"/>
      <c r="I18" s="15"/>
      <c r="J18" s="15"/>
      <c r="K18" s="16"/>
      <c r="L18" s="20">
        <f t="shared" si="0"/>
        <v>0</v>
      </c>
    </row>
    <row r="19" spans="1:12" ht="14.25" customHeight="1" x14ac:dyDescent="0.2">
      <c r="A19" s="139" t="s">
        <v>17</v>
      </c>
      <c r="B19" s="140"/>
      <c r="C19" s="39">
        <v>541</v>
      </c>
      <c r="D19" s="10"/>
      <c r="E19" s="10"/>
      <c r="F19" s="10"/>
      <c r="G19" s="22"/>
      <c r="H19" s="23"/>
      <c r="I19" s="24"/>
      <c r="J19" s="24"/>
      <c r="K19" s="25"/>
      <c r="L19" s="20">
        <f t="shared" si="0"/>
        <v>0</v>
      </c>
    </row>
    <row r="20" spans="1:12" ht="14.25" customHeight="1" x14ac:dyDescent="0.2">
      <c r="A20" s="139" t="s">
        <v>28</v>
      </c>
      <c r="B20" s="140"/>
      <c r="C20" s="39">
        <v>542</v>
      </c>
      <c r="D20" s="10">
        <v>0.05</v>
      </c>
      <c r="E20" s="10"/>
      <c r="F20" s="11"/>
      <c r="G20" s="22"/>
      <c r="H20" s="23"/>
      <c r="I20" s="24"/>
      <c r="J20" s="24"/>
      <c r="K20" s="25"/>
      <c r="L20" s="20">
        <f t="shared" si="0"/>
        <v>0</v>
      </c>
    </row>
    <row r="21" spans="1:12" ht="14.25" customHeight="1" x14ac:dyDescent="0.2">
      <c r="A21" s="139" t="s">
        <v>5</v>
      </c>
      <c r="B21" s="140"/>
      <c r="C21" s="39">
        <v>543</v>
      </c>
      <c r="D21" s="10"/>
      <c r="E21" s="10"/>
      <c r="F21" s="11"/>
      <c r="G21" s="22"/>
      <c r="H21" s="23"/>
      <c r="I21" s="24"/>
      <c r="J21" s="24"/>
      <c r="K21" s="25"/>
      <c r="L21" s="20">
        <f t="shared" si="0"/>
        <v>0</v>
      </c>
    </row>
    <row r="22" spans="1:12" ht="14.25" customHeight="1" x14ac:dyDescent="0.2">
      <c r="A22" s="139" t="s">
        <v>4</v>
      </c>
      <c r="B22" s="140"/>
      <c r="C22" s="39">
        <v>544</v>
      </c>
      <c r="D22" s="10"/>
      <c r="E22" s="10"/>
      <c r="F22" s="11"/>
      <c r="G22" s="22"/>
      <c r="H22" s="23"/>
      <c r="I22" s="24"/>
      <c r="J22" s="24"/>
      <c r="K22" s="25"/>
      <c r="L22" s="20">
        <f t="shared" si="0"/>
        <v>0</v>
      </c>
    </row>
    <row r="23" spans="1:12" ht="14.25" customHeight="1" x14ac:dyDescent="0.2">
      <c r="A23" s="139" t="s">
        <v>6</v>
      </c>
      <c r="B23" s="140"/>
      <c r="C23" s="39">
        <v>547</v>
      </c>
      <c r="D23" s="10">
        <v>4.97</v>
      </c>
      <c r="E23" s="10"/>
      <c r="F23" s="11"/>
      <c r="G23" s="22"/>
      <c r="H23" s="23"/>
      <c r="I23" s="24"/>
      <c r="J23" s="24"/>
      <c r="K23" s="25"/>
      <c r="L23" s="20">
        <f t="shared" si="0"/>
        <v>0</v>
      </c>
    </row>
    <row r="24" spans="1:12" ht="14.25" customHeight="1" x14ac:dyDescent="0.2">
      <c r="A24" s="139" t="s">
        <v>29</v>
      </c>
      <c r="B24" s="140"/>
      <c r="C24" s="39">
        <v>548</v>
      </c>
      <c r="D24" s="10"/>
      <c r="E24" s="10"/>
      <c r="F24" s="11"/>
      <c r="G24" s="22"/>
      <c r="H24" s="23"/>
      <c r="I24" s="24"/>
      <c r="J24" s="24"/>
      <c r="K24" s="25"/>
      <c r="L24" s="20">
        <f t="shared" si="0"/>
        <v>0</v>
      </c>
    </row>
    <row r="25" spans="1:12" ht="14.25" customHeight="1" x14ac:dyDescent="0.2">
      <c r="A25" s="139" t="s">
        <v>60</v>
      </c>
      <c r="B25" s="140"/>
      <c r="C25" s="42">
        <v>549</v>
      </c>
      <c r="D25" s="99">
        <v>84.49</v>
      </c>
      <c r="E25" s="99">
        <v>69.23</v>
      </c>
      <c r="F25" s="104">
        <v>78</v>
      </c>
      <c r="G25" s="100">
        <v>75</v>
      </c>
      <c r="H25" s="101"/>
      <c r="I25" s="102"/>
      <c r="J25" s="102"/>
      <c r="K25" s="103"/>
      <c r="L25" s="43">
        <f t="shared" si="0"/>
        <v>75</v>
      </c>
    </row>
    <row r="26" spans="1:12" ht="14.25" customHeight="1" x14ac:dyDescent="0.2">
      <c r="A26" s="139" t="s">
        <v>16</v>
      </c>
      <c r="B26" s="140"/>
      <c r="C26" s="42">
        <v>551</v>
      </c>
      <c r="D26" s="99">
        <v>170.14</v>
      </c>
      <c r="E26" s="99">
        <v>87.3</v>
      </c>
      <c r="F26" s="104">
        <v>182</v>
      </c>
      <c r="G26" s="100">
        <v>180</v>
      </c>
      <c r="H26" s="101"/>
      <c r="I26" s="102">
        <v>7</v>
      </c>
      <c r="J26" s="102"/>
      <c r="K26" s="103">
        <v>3</v>
      </c>
      <c r="L26" s="43">
        <f t="shared" si="0"/>
        <v>190</v>
      </c>
    </row>
    <row r="27" spans="1:12" ht="14.25" customHeight="1" x14ac:dyDescent="0.2">
      <c r="A27" s="139" t="s">
        <v>42</v>
      </c>
      <c r="B27" s="140"/>
      <c r="C27" s="39">
        <v>552</v>
      </c>
      <c r="D27" s="10"/>
      <c r="E27" s="10"/>
      <c r="F27" s="11"/>
      <c r="G27" s="22"/>
      <c r="H27" s="23"/>
      <c r="I27" s="24"/>
      <c r="J27" s="24"/>
      <c r="K27" s="25"/>
      <c r="L27" s="20">
        <f t="shared" si="0"/>
        <v>0</v>
      </c>
    </row>
    <row r="28" spans="1:12" ht="14.25" customHeight="1" x14ac:dyDescent="0.2">
      <c r="A28" s="139" t="s">
        <v>43</v>
      </c>
      <c r="B28" s="140"/>
      <c r="C28" s="39">
        <v>553</v>
      </c>
      <c r="D28" s="10"/>
      <c r="E28" s="10"/>
      <c r="F28" s="11"/>
      <c r="G28" s="22"/>
      <c r="H28" s="23"/>
      <c r="I28" s="24"/>
      <c r="J28" s="24"/>
      <c r="K28" s="25"/>
      <c r="L28" s="20">
        <f t="shared" si="0"/>
        <v>0</v>
      </c>
    </row>
    <row r="29" spans="1:12" ht="14.25" customHeight="1" x14ac:dyDescent="0.2">
      <c r="A29" s="139" t="s">
        <v>30</v>
      </c>
      <c r="B29" s="140"/>
      <c r="C29" s="39">
        <v>557</v>
      </c>
      <c r="D29" s="10"/>
      <c r="E29" s="10"/>
      <c r="F29" s="11"/>
      <c r="G29" s="22"/>
      <c r="H29" s="23"/>
      <c r="I29" s="24"/>
      <c r="J29" s="24"/>
      <c r="K29" s="25"/>
      <c r="L29" s="20">
        <f t="shared" si="0"/>
        <v>0</v>
      </c>
    </row>
    <row r="30" spans="1:12" ht="14.25" customHeight="1" x14ac:dyDescent="0.2">
      <c r="A30" s="139" t="s">
        <v>44</v>
      </c>
      <c r="B30" s="140"/>
      <c r="C30" s="39">
        <v>558</v>
      </c>
      <c r="D30" s="10">
        <v>1022.76</v>
      </c>
      <c r="E30" s="10">
        <v>252.21</v>
      </c>
      <c r="F30" s="11">
        <v>300</v>
      </c>
      <c r="G30" s="22">
        <v>26</v>
      </c>
      <c r="H30" s="23">
        <v>30</v>
      </c>
      <c r="I30" s="24">
        <v>2</v>
      </c>
      <c r="J30" s="24"/>
      <c r="K30" s="25">
        <v>1</v>
      </c>
      <c r="L30" s="20">
        <f t="shared" si="0"/>
        <v>59</v>
      </c>
    </row>
    <row r="31" spans="1:12" ht="14.25" customHeight="1" x14ac:dyDescent="0.2">
      <c r="A31" s="139" t="s">
        <v>31</v>
      </c>
      <c r="B31" s="140"/>
      <c r="C31" s="39">
        <v>563</v>
      </c>
      <c r="D31" s="10"/>
      <c r="E31" s="10"/>
      <c r="F31" s="10"/>
      <c r="G31" s="22"/>
      <c r="H31" s="23"/>
      <c r="I31" s="24"/>
      <c r="J31" s="24"/>
      <c r="K31" s="25"/>
      <c r="L31" s="20">
        <f t="shared" si="0"/>
        <v>0</v>
      </c>
    </row>
    <row r="32" spans="1:12" ht="14.25" customHeight="1" x14ac:dyDescent="0.2">
      <c r="A32" s="139" t="s">
        <v>7</v>
      </c>
      <c r="B32" s="140"/>
      <c r="C32" s="42">
        <v>591</v>
      </c>
      <c r="D32" s="99"/>
      <c r="E32" s="99"/>
      <c r="F32" s="99"/>
      <c r="G32" s="100"/>
      <c r="H32" s="101"/>
      <c r="I32" s="102"/>
      <c r="J32" s="102"/>
      <c r="K32" s="103"/>
      <c r="L32" s="43">
        <f t="shared" si="0"/>
        <v>0</v>
      </c>
    </row>
    <row r="33" spans="1:12" ht="14.25" customHeight="1" thickBot="1" x14ac:dyDescent="0.25">
      <c r="A33" s="147" t="s">
        <v>18</v>
      </c>
      <c r="B33" s="148"/>
      <c r="C33" s="47">
        <v>595</v>
      </c>
      <c r="D33" s="105"/>
      <c r="E33" s="105"/>
      <c r="F33" s="105"/>
      <c r="G33" s="106"/>
      <c r="H33" s="107"/>
      <c r="I33" s="108"/>
      <c r="J33" s="108"/>
      <c r="K33" s="109"/>
      <c r="L33" s="48">
        <f t="shared" si="0"/>
        <v>0</v>
      </c>
    </row>
    <row r="34" spans="1:12" ht="14.25" customHeight="1" thickBot="1" x14ac:dyDescent="0.25">
      <c r="A34" s="149" t="s">
        <v>8</v>
      </c>
      <c r="B34" s="150"/>
      <c r="C34" s="54" t="s">
        <v>19</v>
      </c>
      <c r="D34" s="113">
        <f>SUM(D5:D33)</f>
        <v>43223.899999999994</v>
      </c>
      <c r="E34" s="113">
        <f t="shared" ref="E34:L34" si="1">SUM(E5:E33)</f>
        <v>22307.53</v>
      </c>
      <c r="F34" s="113">
        <f t="shared" si="1"/>
        <v>47188</v>
      </c>
      <c r="G34" s="113">
        <f t="shared" si="1"/>
        <v>3305</v>
      </c>
      <c r="H34" s="113">
        <f t="shared" si="1"/>
        <v>154</v>
      </c>
      <c r="I34" s="113">
        <f t="shared" si="1"/>
        <v>2086</v>
      </c>
      <c r="J34" s="113">
        <f t="shared" si="1"/>
        <v>40846</v>
      </c>
      <c r="K34" s="113">
        <f t="shared" si="1"/>
        <v>161</v>
      </c>
      <c r="L34" s="113">
        <f t="shared" si="1"/>
        <v>46552</v>
      </c>
    </row>
    <row r="35" spans="1:12" ht="14.25" customHeight="1" x14ac:dyDescent="0.2">
      <c r="A35" s="141" t="s">
        <v>64</v>
      </c>
      <c r="B35" s="142"/>
      <c r="C35" s="40">
        <v>601</v>
      </c>
      <c r="D35" s="110"/>
      <c r="E35" s="110"/>
      <c r="F35" s="110"/>
      <c r="G35" s="111"/>
      <c r="H35" s="97"/>
      <c r="I35" s="97"/>
      <c r="J35" s="97"/>
      <c r="K35" s="98"/>
      <c r="L35" s="43">
        <f t="shared" ref="L35:L48" si="2">SUM(G35:K35)</f>
        <v>0</v>
      </c>
    </row>
    <row r="36" spans="1:12" ht="14.25" customHeight="1" x14ac:dyDescent="0.2">
      <c r="A36" s="143" t="s">
        <v>61</v>
      </c>
      <c r="B36" s="144"/>
      <c r="C36" s="40">
        <v>602</v>
      </c>
      <c r="D36" s="110">
        <v>1337.56</v>
      </c>
      <c r="E36" s="110">
        <v>703.3</v>
      </c>
      <c r="F36" s="110">
        <v>2266</v>
      </c>
      <c r="G36" s="111"/>
      <c r="H36" s="97">
        <v>179</v>
      </c>
      <c r="I36" s="97">
        <v>2088</v>
      </c>
      <c r="J36" s="97"/>
      <c r="K36" s="98">
        <v>105</v>
      </c>
      <c r="L36" s="43">
        <f t="shared" si="2"/>
        <v>2372</v>
      </c>
    </row>
    <row r="37" spans="1:12" ht="14.25" customHeight="1" x14ac:dyDescent="0.2">
      <c r="A37" s="143" t="s">
        <v>62</v>
      </c>
      <c r="B37" s="144"/>
      <c r="C37" s="40">
        <v>603</v>
      </c>
      <c r="D37" s="110">
        <v>93.6</v>
      </c>
      <c r="E37" s="110">
        <v>28.93</v>
      </c>
      <c r="F37" s="110">
        <v>86</v>
      </c>
      <c r="G37" s="96"/>
      <c r="H37" s="112"/>
      <c r="I37" s="97"/>
      <c r="J37" s="97"/>
      <c r="K37" s="98">
        <v>121</v>
      </c>
      <c r="L37" s="43">
        <f t="shared" si="2"/>
        <v>121</v>
      </c>
    </row>
    <row r="38" spans="1:12" ht="14.25" customHeight="1" x14ac:dyDescent="0.2">
      <c r="A38" s="143" t="s">
        <v>32</v>
      </c>
      <c r="B38" s="144"/>
      <c r="C38" s="37">
        <v>604</v>
      </c>
      <c r="D38" s="12"/>
      <c r="E38" s="12"/>
      <c r="F38" s="12"/>
      <c r="G38" s="26"/>
      <c r="H38" s="27"/>
      <c r="I38" s="28"/>
      <c r="J38" s="28"/>
      <c r="K38" s="29"/>
      <c r="L38" s="20">
        <f t="shared" si="2"/>
        <v>0</v>
      </c>
    </row>
    <row r="39" spans="1:12" ht="14.25" customHeight="1" x14ac:dyDescent="0.2">
      <c r="A39" s="143" t="s">
        <v>17</v>
      </c>
      <c r="B39" s="144"/>
      <c r="C39" s="35">
        <v>641</v>
      </c>
      <c r="D39" s="12"/>
      <c r="E39" s="12"/>
      <c r="F39" s="12"/>
      <c r="G39" s="26"/>
      <c r="H39" s="27"/>
      <c r="I39" s="28"/>
      <c r="J39" s="28"/>
      <c r="K39" s="29"/>
      <c r="L39" s="20">
        <f t="shared" si="2"/>
        <v>0</v>
      </c>
    </row>
    <row r="40" spans="1:12" ht="14.25" customHeight="1" x14ac:dyDescent="0.2">
      <c r="A40" s="143" t="s">
        <v>28</v>
      </c>
      <c r="B40" s="144"/>
      <c r="C40" s="35">
        <v>642</v>
      </c>
      <c r="D40" s="12"/>
      <c r="E40" s="12"/>
      <c r="F40" s="12"/>
      <c r="G40" s="26"/>
      <c r="H40" s="27"/>
      <c r="I40" s="28"/>
      <c r="J40" s="28"/>
      <c r="K40" s="29"/>
      <c r="L40" s="20">
        <f t="shared" si="2"/>
        <v>0</v>
      </c>
    </row>
    <row r="41" spans="1:12" ht="14.25" customHeight="1" x14ac:dyDescent="0.2">
      <c r="A41" s="143" t="s">
        <v>53</v>
      </c>
      <c r="B41" s="144"/>
      <c r="C41" s="35">
        <v>643</v>
      </c>
      <c r="D41" s="12"/>
      <c r="E41" s="12"/>
      <c r="F41" s="12"/>
      <c r="G41" s="26"/>
      <c r="H41" s="27"/>
      <c r="I41" s="28"/>
      <c r="J41" s="28"/>
      <c r="K41" s="29"/>
      <c r="L41" s="20">
        <f t="shared" si="2"/>
        <v>0</v>
      </c>
    </row>
    <row r="42" spans="1:12" ht="14.25" customHeight="1" x14ac:dyDescent="0.2">
      <c r="A42" s="143" t="s">
        <v>33</v>
      </c>
      <c r="B42" s="144"/>
      <c r="C42" s="35">
        <v>644</v>
      </c>
      <c r="D42" s="12"/>
      <c r="E42" s="12"/>
      <c r="F42" s="12"/>
      <c r="G42" s="26"/>
      <c r="H42" s="27"/>
      <c r="I42" s="28"/>
      <c r="J42" s="28"/>
      <c r="K42" s="29"/>
      <c r="L42" s="20">
        <f t="shared" si="2"/>
        <v>0</v>
      </c>
    </row>
    <row r="43" spans="1:12" ht="14.25" customHeight="1" x14ac:dyDescent="0.2">
      <c r="A43" s="143" t="s">
        <v>34</v>
      </c>
      <c r="B43" s="144"/>
      <c r="C43" s="38">
        <v>645</v>
      </c>
      <c r="D43" s="12"/>
      <c r="E43" s="12"/>
      <c r="F43" s="12"/>
      <c r="G43" s="26"/>
      <c r="H43" s="27"/>
      <c r="I43" s="28"/>
      <c r="J43" s="28"/>
      <c r="K43" s="29"/>
      <c r="L43" s="20">
        <f t="shared" si="2"/>
        <v>0</v>
      </c>
    </row>
    <row r="44" spans="1:12" ht="14.25" customHeight="1" x14ac:dyDescent="0.2">
      <c r="A44" s="143" t="s">
        <v>35</v>
      </c>
      <c r="B44" s="144"/>
      <c r="C44" s="38">
        <v>646</v>
      </c>
      <c r="D44" s="12"/>
      <c r="E44" s="12"/>
      <c r="F44" s="12"/>
      <c r="G44" s="26"/>
      <c r="H44" s="27"/>
      <c r="I44" s="28"/>
      <c r="J44" s="28"/>
      <c r="K44" s="29"/>
      <c r="L44" s="20">
        <f t="shared" si="2"/>
        <v>0</v>
      </c>
    </row>
    <row r="45" spans="1:12" ht="14.25" customHeight="1" x14ac:dyDescent="0.2">
      <c r="A45" s="143" t="s">
        <v>36</v>
      </c>
      <c r="B45" s="144"/>
      <c r="C45" s="38">
        <v>648</v>
      </c>
      <c r="D45" s="12">
        <v>338.91</v>
      </c>
      <c r="E45" s="12">
        <v>28.71</v>
      </c>
      <c r="F45" s="12">
        <v>30</v>
      </c>
      <c r="G45" s="26"/>
      <c r="H45" s="27"/>
      <c r="I45" s="28"/>
      <c r="J45" s="28"/>
      <c r="K45" s="29"/>
      <c r="L45" s="20">
        <f t="shared" si="2"/>
        <v>0</v>
      </c>
    </row>
    <row r="46" spans="1:12" ht="14.25" customHeight="1" x14ac:dyDescent="0.2">
      <c r="A46" s="139" t="s">
        <v>63</v>
      </c>
      <c r="B46" s="140"/>
      <c r="C46" s="37">
        <v>649</v>
      </c>
      <c r="D46" s="104">
        <v>209.84</v>
      </c>
      <c r="E46" s="104">
        <v>353.96</v>
      </c>
      <c r="F46" s="104">
        <v>367</v>
      </c>
      <c r="G46" s="100"/>
      <c r="H46" s="101"/>
      <c r="I46" s="102"/>
      <c r="J46" s="102"/>
      <c r="K46" s="103"/>
      <c r="L46" s="43">
        <f t="shared" si="2"/>
        <v>0</v>
      </c>
    </row>
    <row r="47" spans="1:12" ht="14.25" customHeight="1" x14ac:dyDescent="0.2">
      <c r="A47" s="143" t="s">
        <v>37</v>
      </c>
      <c r="B47" s="144"/>
      <c r="C47" s="38">
        <v>662</v>
      </c>
      <c r="D47" s="12">
        <v>9.51</v>
      </c>
      <c r="E47" s="12">
        <v>4.03</v>
      </c>
      <c r="F47" s="12">
        <v>10</v>
      </c>
      <c r="G47" s="26"/>
      <c r="H47" s="27"/>
      <c r="I47" s="28">
        <v>10</v>
      </c>
      <c r="J47" s="28"/>
      <c r="K47" s="29"/>
      <c r="L47" s="20">
        <f t="shared" si="2"/>
        <v>10</v>
      </c>
    </row>
    <row r="48" spans="1:12" ht="14.25" customHeight="1" thickBot="1" x14ac:dyDescent="0.25">
      <c r="A48" s="153" t="s">
        <v>38</v>
      </c>
      <c r="B48" s="154"/>
      <c r="C48" s="56">
        <v>663</v>
      </c>
      <c r="D48" s="57"/>
      <c r="E48" s="57"/>
      <c r="F48" s="57"/>
      <c r="G48" s="58"/>
      <c r="H48" s="59"/>
      <c r="I48" s="60"/>
      <c r="J48" s="60"/>
      <c r="K48" s="61"/>
      <c r="L48" s="62">
        <f t="shared" si="2"/>
        <v>0</v>
      </c>
    </row>
    <row r="49" spans="1:12" ht="14.25" customHeight="1" x14ac:dyDescent="0.2">
      <c r="A49" s="155" t="s">
        <v>39</v>
      </c>
      <c r="B49" s="156"/>
      <c r="C49" s="118" t="s">
        <v>20</v>
      </c>
      <c r="D49" s="119">
        <f>SUM(D35:D48)</f>
        <v>1989.4199999999998</v>
      </c>
      <c r="E49" s="119">
        <f t="shared" ref="E49:L49" si="3">SUM(E35:E48)</f>
        <v>1118.9299999999998</v>
      </c>
      <c r="F49" s="119">
        <f t="shared" si="3"/>
        <v>2759</v>
      </c>
      <c r="G49" s="119">
        <f t="shared" si="3"/>
        <v>0</v>
      </c>
      <c r="H49" s="119">
        <f t="shared" si="3"/>
        <v>179</v>
      </c>
      <c r="I49" s="119">
        <f t="shared" si="3"/>
        <v>2098</v>
      </c>
      <c r="J49" s="119">
        <f t="shared" si="3"/>
        <v>0</v>
      </c>
      <c r="K49" s="119">
        <f t="shared" si="3"/>
        <v>226</v>
      </c>
      <c r="L49" s="119">
        <f t="shared" si="3"/>
        <v>2503</v>
      </c>
    </row>
    <row r="50" spans="1:12" ht="14.25" customHeight="1" x14ac:dyDescent="0.2">
      <c r="A50" s="157" t="s">
        <v>21</v>
      </c>
      <c r="B50" s="158"/>
      <c r="C50" s="120"/>
      <c r="D50" s="121">
        <f>D49-D34</f>
        <v>-41234.479999999996</v>
      </c>
      <c r="E50" s="121">
        <f t="shared" ref="E50:L50" si="4">E49-E34</f>
        <v>-21188.6</v>
      </c>
      <c r="F50" s="121">
        <f t="shared" si="4"/>
        <v>-44429</v>
      </c>
      <c r="G50" s="121">
        <f t="shared" si="4"/>
        <v>-3305</v>
      </c>
      <c r="H50" s="121">
        <f t="shared" si="4"/>
        <v>25</v>
      </c>
      <c r="I50" s="121">
        <f t="shared" si="4"/>
        <v>12</v>
      </c>
      <c r="J50" s="121">
        <f t="shared" si="4"/>
        <v>-40846</v>
      </c>
      <c r="K50" s="121">
        <f t="shared" si="4"/>
        <v>65</v>
      </c>
      <c r="L50" s="121">
        <f t="shared" si="4"/>
        <v>-44049</v>
      </c>
    </row>
    <row r="51" spans="1:12" ht="14.25" customHeight="1" x14ac:dyDescent="0.2">
      <c r="A51" s="151" t="s">
        <v>50</v>
      </c>
      <c r="B51" s="152"/>
      <c r="C51" s="35">
        <v>672</v>
      </c>
      <c r="D51" s="11">
        <v>3173</v>
      </c>
      <c r="E51" s="11">
        <v>1590</v>
      </c>
      <c r="F51" s="11">
        <v>3010</v>
      </c>
      <c r="G51" s="22">
        <v>3115</v>
      </c>
      <c r="H51" s="23"/>
      <c r="I51" s="24"/>
      <c r="J51" s="24"/>
      <c r="K51" s="25"/>
      <c r="L51" s="20">
        <f>SUM(G51:K51)</f>
        <v>3115</v>
      </c>
    </row>
    <row r="52" spans="1:12" ht="14.25" customHeight="1" x14ac:dyDescent="0.2">
      <c r="A52" s="151" t="s">
        <v>65</v>
      </c>
      <c r="B52" s="152"/>
      <c r="C52" s="35">
        <v>672</v>
      </c>
      <c r="D52" s="11">
        <v>154.22</v>
      </c>
      <c r="E52" s="11"/>
      <c r="F52" s="11">
        <v>107</v>
      </c>
      <c r="G52" s="22">
        <v>190</v>
      </c>
      <c r="H52" s="23"/>
      <c r="I52" s="24"/>
      <c r="J52" s="24"/>
      <c r="K52" s="25"/>
      <c r="L52" s="20">
        <f>SUM(G52:K52)</f>
        <v>190</v>
      </c>
    </row>
    <row r="53" spans="1:12" ht="14.25" customHeight="1" x14ac:dyDescent="0.2">
      <c r="A53" s="151" t="s">
        <v>45</v>
      </c>
      <c r="B53" s="152"/>
      <c r="C53" s="35">
        <v>672</v>
      </c>
      <c r="D53" s="11"/>
      <c r="E53" s="11"/>
      <c r="F53" s="11"/>
      <c r="G53" s="22"/>
      <c r="H53" s="23"/>
      <c r="I53" s="24"/>
      <c r="J53" s="24"/>
      <c r="K53" s="25"/>
      <c r="L53" s="20">
        <f t="shared" ref="L53:L60" si="5">SUM(G53:K53)</f>
        <v>0</v>
      </c>
    </row>
    <row r="54" spans="1:12" ht="14.25" customHeight="1" x14ac:dyDescent="0.2">
      <c r="A54" s="151" t="s">
        <v>45</v>
      </c>
      <c r="B54" s="152"/>
      <c r="C54" s="35">
        <v>672</v>
      </c>
      <c r="D54" s="11"/>
      <c r="E54" s="11"/>
      <c r="F54" s="11"/>
      <c r="G54" s="22"/>
      <c r="H54" s="23"/>
      <c r="I54" s="24"/>
      <c r="J54" s="24"/>
      <c r="K54" s="25"/>
      <c r="L54" s="20">
        <f t="shared" si="5"/>
        <v>0</v>
      </c>
    </row>
    <row r="55" spans="1:12" ht="14.25" customHeight="1" x14ac:dyDescent="0.2">
      <c r="A55" s="167" t="s">
        <v>46</v>
      </c>
      <c r="B55" s="168"/>
      <c r="C55" s="35">
        <v>672</v>
      </c>
      <c r="D55" s="11">
        <v>27151.01</v>
      </c>
      <c r="E55" s="11">
        <v>13648.16</v>
      </c>
      <c r="F55" s="11">
        <v>29085</v>
      </c>
      <c r="G55" s="22"/>
      <c r="H55" s="23"/>
      <c r="I55" s="24"/>
      <c r="J55" s="24">
        <v>29200</v>
      </c>
      <c r="K55" s="25"/>
      <c r="L55" s="20">
        <f t="shared" si="5"/>
        <v>29200</v>
      </c>
    </row>
    <row r="56" spans="1:12" ht="14.25" customHeight="1" x14ac:dyDescent="0.2">
      <c r="A56" s="151" t="s">
        <v>47</v>
      </c>
      <c r="B56" s="152"/>
      <c r="C56" s="35">
        <v>672</v>
      </c>
      <c r="D56" s="11">
        <v>9089.4500000000007</v>
      </c>
      <c r="E56" s="11">
        <v>4607.3</v>
      </c>
      <c r="F56" s="11">
        <v>9831</v>
      </c>
      <c r="G56" s="22"/>
      <c r="H56" s="23"/>
      <c r="I56" s="24"/>
      <c r="J56" s="24">
        <v>9830</v>
      </c>
      <c r="K56" s="25"/>
      <c r="L56" s="20">
        <f t="shared" si="5"/>
        <v>9830</v>
      </c>
    </row>
    <row r="57" spans="1:12" ht="14.25" customHeight="1" x14ac:dyDescent="0.2">
      <c r="A57" s="151" t="s">
        <v>48</v>
      </c>
      <c r="B57" s="152"/>
      <c r="C57" s="35">
        <v>672</v>
      </c>
      <c r="D57" s="11">
        <v>538.99</v>
      </c>
      <c r="E57" s="11">
        <v>272.62</v>
      </c>
      <c r="F57" s="11">
        <v>581</v>
      </c>
      <c r="G57" s="22"/>
      <c r="H57" s="23"/>
      <c r="I57" s="24"/>
      <c r="J57" s="24">
        <v>583</v>
      </c>
      <c r="K57" s="25"/>
      <c r="L57" s="20">
        <f t="shared" si="5"/>
        <v>583</v>
      </c>
    </row>
    <row r="58" spans="1:12" ht="14.25" customHeight="1" x14ac:dyDescent="0.2">
      <c r="A58" s="169" t="s">
        <v>49</v>
      </c>
      <c r="B58" s="170"/>
      <c r="C58" s="35">
        <v>672</v>
      </c>
      <c r="D58" s="11">
        <v>1350.29</v>
      </c>
      <c r="E58" s="11">
        <v>681.19</v>
      </c>
      <c r="F58" s="11">
        <v>1335</v>
      </c>
      <c r="G58" s="22"/>
      <c r="H58" s="23"/>
      <c r="I58" s="24"/>
      <c r="J58" s="24">
        <v>1233</v>
      </c>
      <c r="K58" s="25"/>
      <c r="L58" s="20">
        <f t="shared" si="5"/>
        <v>1233</v>
      </c>
    </row>
    <row r="59" spans="1:12" ht="14.25" customHeight="1" x14ac:dyDescent="0.2">
      <c r="A59" s="151" t="s">
        <v>40</v>
      </c>
      <c r="B59" s="152"/>
      <c r="C59" s="35">
        <v>672</v>
      </c>
      <c r="D59" s="11"/>
      <c r="E59" s="11"/>
      <c r="F59" s="11"/>
      <c r="G59" s="22"/>
      <c r="H59" s="23"/>
      <c r="I59" s="24"/>
      <c r="J59" s="24"/>
      <c r="K59" s="25"/>
      <c r="L59" s="20">
        <f t="shared" si="5"/>
        <v>0</v>
      </c>
    </row>
    <row r="60" spans="1:12" ht="14.25" customHeight="1" thickBot="1" x14ac:dyDescent="0.25">
      <c r="A60" s="159" t="s">
        <v>22</v>
      </c>
      <c r="B60" s="160"/>
      <c r="C60" s="36"/>
      <c r="D60" s="13"/>
      <c r="E60" s="13">
        <v>648.16999999999996</v>
      </c>
      <c r="F60" s="13">
        <v>650</v>
      </c>
      <c r="G60" s="30"/>
      <c r="H60" s="31"/>
      <c r="I60" s="32"/>
      <c r="J60" s="32"/>
      <c r="K60" s="33"/>
      <c r="L60" s="20">
        <f t="shared" si="5"/>
        <v>0</v>
      </c>
    </row>
    <row r="61" spans="1:12" ht="14.25" customHeight="1" thickBot="1" x14ac:dyDescent="0.25">
      <c r="A61" s="149" t="s">
        <v>51</v>
      </c>
      <c r="B61" s="150"/>
      <c r="C61" s="55">
        <v>67</v>
      </c>
      <c r="D61" s="114">
        <f>SUM(D51:D60)</f>
        <v>41456.959999999999</v>
      </c>
      <c r="E61" s="114">
        <f>SUM(E51:E60)</f>
        <v>21447.439999999995</v>
      </c>
      <c r="F61" s="114">
        <f>SUM(F51:F60)</f>
        <v>44599</v>
      </c>
      <c r="G61" s="115">
        <f t="shared" ref="G61:L61" si="6">SUM(G51:G60)</f>
        <v>3305</v>
      </c>
      <c r="H61" s="115">
        <f t="shared" si="6"/>
        <v>0</v>
      </c>
      <c r="I61" s="115">
        <f t="shared" si="6"/>
        <v>0</v>
      </c>
      <c r="J61" s="115">
        <f t="shared" si="6"/>
        <v>40846</v>
      </c>
      <c r="K61" s="115">
        <f t="shared" si="6"/>
        <v>0</v>
      </c>
      <c r="L61" s="115">
        <f t="shared" si="6"/>
        <v>44151</v>
      </c>
    </row>
    <row r="62" spans="1:12" ht="10.5" customHeight="1" x14ac:dyDescent="0.2">
      <c r="A62" s="66" t="s">
        <v>52</v>
      </c>
      <c r="B62" s="66"/>
      <c r="C62" s="67"/>
      <c r="D62" s="68"/>
      <c r="E62" s="68"/>
      <c r="F62" s="68"/>
      <c r="G62" s="64"/>
      <c r="H62" s="64"/>
      <c r="I62" s="64"/>
      <c r="J62" s="65"/>
      <c r="K62" s="65"/>
      <c r="L62" s="65"/>
    </row>
    <row r="63" spans="1:12" ht="12.75" customHeight="1" x14ac:dyDescent="0.2">
      <c r="A63" s="81"/>
      <c r="B63" s="81"/>
      <c r="C63" s="69"/>
      <c r="D63" s="70"/>
      <c r="E63" s="70"/>
      <c r="F63" s="71"/>
      <c r="G63" s="72"/>
      <c r="H63" s="72"/>
      <c r="I63" s="72"/>
      <c r="J63" s="73"/>
      <c r="K63" s="74"/>
      <c r="L63" s="74"/>
    </row>
    <row r="64" spans="1:12" ht="15.75" customHeight="1" x14ac:dyDescent="0.2">
      <c r="A64" s="87" t="s">
        <v>69</v>
      </c>
      <c r="B64" s="86"/>
      <c r="C64" s="87"/>
      <c r="D64" s="88" t="s">
        <v>92</v>
      </c>
      <c r="E64" s="89"/>
      <c r="F64" s="90"/>
      <c r="G64" s="91"/>
      <c r="H64" s="91" t="s">
        <v>23</v>
      </c>
      <c r="I64" s="92"/>
      <c r="J64" s="93"/>
      <c r="K64" s="94"/>
      <c r="L64" s="94"/>
    </row>
    <row r="65" spans="1:12" ht="15.75" customHeight="1" x14ac:dyDescent="0.2">
      <c r="A65" s="161">
        <f ca="1">TODAY()</f>
        <v>44518</v>
      </c>
      <c r="B65" s="162"/>
      <c r="C65" s="76"/>
      <c r="D65" s="85"/>
      <c r="E65" s="77"/>
      <c r="F65" s="77"/>
      <c r="G65" s="74"/>
      <c r="H65" s="74"/>
      <c r="I65" s="74"/>
      <c r="J65" s="74"/>
      <c r="K65" s="74"/>
      <c r="L65" s="74"/>
    </row>
    <row r="66" spans="1:12" ht="15.75" customHeight="1" x14ac:dyDescent="0.2">
      <c r="A66" s="163"/>
      <c r="B66" s="164"/>
      <c r="C66" s="78"/>
      <c r="D66" s="84"/>
      <c r="E66" s="79"/>
      <c r="F66" s="79"/>
      <c r="G66" s="75"/>
      <c r="H66" s="75"/>
      <c r="I66" s="75"/>
      <c r="J66" s="75"/>
      <c r="K66" s="75"/>
      <c r="L66" s="75"/>
    </row>
    <row r="67" spans="1:12" ht="15.75" customHeight="1" x14ac:dyDescent="0.2">
      <c r="A67" s="163"/>
      <c r="B67" s="164"/>
      <c r="C67" s="78"/>
      <c r="D67" s="79"/>
      <c r="E67" s="79"/>
      <c r="F67" s="79"/>
      <c r="G67" s="75"/>
      <c r="H67" s="75"/>
      <c r="I67" s="75"/>
      <c r="J67" s="75"/>
      <c r="K67" s="75"/>
      <c r="L67" s="75"/>
    </row>
    <row r="68" spans="1:12" ht="15.75" customHeight="1" x14ac:dyDescent="0.2">
      <c r="A68" s="163"/>
      <c r="B68" s="164"/>
      <c r="C68" s="82"/>
      <c r="D68" s="83"/>
      <c r="E68" s="83"/>
      <c r="F68" s="83"/>
      <c r="G68" s="72"/>
      <c r="H68" s="72"/>
      <c r="I68" s="72"/>
      <c r="J68" s="72"/>
      <c r="K68" s="72"/>
      <c r="L68" s="72"/>
    </row>
    <row r="69" spans="1:12" ht="15.75" customHeight="1" x14ac:dyDescent="0.2">
      <c r="A69" s="165"/>
      <c r="B69" s="166"/>
      <c r="C69" s="82"/>
      <c r="D69" s="83"/>
      <c r="E69" s="83"/>
      <c r="F69" s="83"/>
      <c r="G69" s="72"/>
      <c r="H69" s="72"/>
      <c r="I69" s="72"/>
      <c r="J69" s="72"/>
      <c r="K69" s="72"/>
      <c r="L69" s="72"/>
    </row>
    <row r="70" spans="1:12" ht="15.75" customHeight="1" x14ac:dyDescent="0.2">
      <c r="A70" s="81"/>
      <c r="B70" s="81"/>
      <c r="C70" s="82"/>
      <c r="D70" s="83"/>
      <c r="E70" s="83"/>
      <c r="F70" s="83"/>
      <c r="G70" s="72"/>
      <c r="H70" s="72"/>
      <c r="I70" s="72"/>
      <c r="J70" s="72"/>
      <c r="K70" s="72"/>
      <c r="L70" s="72"/>
    </row>
    <row r="71" spans="1:12" ht="15.75" customHeight="1" x14ac:dyDescent="0.2">
      <c r="A71" s="81"/>
      <c r="B71" s="81"/>
      <c r="C71" s="82"/>
      <c r="D71" s="83"/>
      <c r="E71" s="83"/>
      <c r="F71" s="83"/>
      <c r="G71" s="72"/>
      <c r="H71" s="72"/>
      <c r="I71" s="72"/>
      <c r="J71" s="72"/>
      <c r="K71" s="72"/>
      <c r="L71" s="72"/>
    </row>
  </sheetData>
  <sheetProtection algorithmName="SHA-512" hashValue="6hwoMNRP2H65/XYv2E+4EVZGmLLgE46kY9aMY06hBZM6xZtV4SRwh5woP/856L+vYQtJqvZ2OOoH8TdiuIWP8A==" saltValue="VVTa4lD2MoSrCaz+yDh5sQ==" spinCount="100000" sheet="1" insertRows="0" selectLockedCells="1"/>
  <protectedRanges>
    <protectedRange sqref="D9:K10" name="Oblast 512 a 513"/>
    <protectedRange sqref="L5:L11" name="Oblast 501"/>
  </protectedRanges>
  <mergeCells count="69">
    <mergeCell ref="A59:B59"/>
    <mergeCell ref="A60:B60"/>
    <mergeCell ref="A61:B61"/>
    <mergeCell ref="A65:B69"/>
    <mergeCell ref="A53:B53"/>
    <mergeCell ref="A54:B54"/>
    <mergeCell ref="A55:B55"/>
    <mergeCell ref="A56:B56"/>
    <mergeCell ref="A57:B57"/>
    <mergeCell ref="A58:B58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C2:L2"/>
    <mergeCell ref="C1:H1"/>
    <mergeCell ref="K1:L1"/>
    <mergeCell ref="A2:B2"/>
    <mergeCell ref="A3:B3"/>
    <mergeCell ref="A4:B4"/>
    <mergeCell ref="G3:L3"/>
    <mergeCell ref="C3:C4"/>
    <mergeCell ref="D3:D4"/>
    <mergeCell ref="E3:E4"/>
    <mergeCell ref="F3:F4"/>
  </mergeCells>
  <phoneticPr fontId="5" type="noConversion"/>
  <conditionalFormatting sqref="A1">
    <cfRule type="notContainsBlanks" dxfId="1" priority="2">
      <formula>LEN(TRIM(A1))&gt;0</formula>
    </cfRule>
  </conditionalFormatting>
  <conditionalFormatting sqref="B1">
    <cfRule type="notContainsBlanks" dxfId="0" priority="3">
      <formula>LEN(TRIM(B1))&gt;0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scale="73" orientation="portrait" r:id="rId1"/>
  <headerFooter>
    <oddHeader xml:space="preserve">&amp;R&amp;"Times New Roman,Obyčejné"&amp;9MmM Z_OSKAS_136
</oddHeader>
    <oddFooter>&amp;L&amp;"Times New Roman,Obyčejné"&amp;9F_OSKAS_136A platí od: 1. 2. 2021&amp;R&amp;"Times New Roman,Obyčejné"&amp;9Stánka &amp;P z &amp;N</oddFooter>
  </headerFooter>
  <rowBreaks count="1" manualBreakCount="1">
    <brk id="50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List1!$D$1:$D$22</xm:f>
          </x14:formula1>
          <xm:sqref>C2:L2</xm:sqref>
        </x14:dataValidation>
        <x14:dataValidation type="list" allowBlank="1" showInputMessage="1" showErrorMessage="1">
          <x14:formula1>
            <xm:f>List1!$A$1:$A$35</xm:f>
          </x14:formula1>
          <xm:sqref>A1</xm:sqref>
        </x14:dataValidation>
        <x14:dataValidation type="list" allowBlank="1" showInputMessage="1" showErrorMessage="1">
          <x14:formula1>
            <xm:f>List1!$B$1:$B$3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B3" sqref="B3"/>
    </sheetView>
  </sheetViews>
  <sheetFormatPr defaultRowHeight="12.75" x14ac:dyDescent="0.2"/>
  <sheetData>
    <row r="1" spans="1:17" x14ac:dyDescent="0.2">
      <c r="A1" t="s">
        <v>67</v>
      </c>
      <c r="D1" t="s">
        <v>89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">
      <c r="A2">
        <v>2021</v>
      </c>
      <c r="B2" t="s">
        <v>91</v>
      </c>
      <c r="D2" t="s">
        <v>70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x14ac:dyDescent="0.2">
      <c r="A3">
        <v>2022</v>
      </c>
      <c r="B3" t="s">
        <v>90</v>
      </c>
      <c r="D3" t="s">
        <v>71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x14ac:dyDescent="0.2">
      <c r="A4">
        <v>2023</v>
      </c>
      <c r="D4" t="s">
        <v>72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x14ac:dyDescent="0.2">
      <c r="A5">
        <v>2024</v>
      </c>
      <c r="D5" t="s">
        <v>73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x14ac:dyDescent="0.2">
      <c r="A6">
        <v>2025</v>
      </c>
      <c r="D6" t="s">
        <v>74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7" x14ac:dyDescent="0.2">
      <c r="A7">
        <v>2026</v>
      </c>
      <c r="D7" t="s">
        <v>75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7" x14ac:dyDescent="0.2">
      <c r="A8">
        <v>2027</v>
      </c>
      <c r="D8" t="s">
        <v>76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spans="1:17" x14ac:dyDescent="0.2">
      <c r="A9">
        <v>2028</v>
      </c>
      <c r="D9" t="s">
        <v>77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7" x14ac:dyDescent="0.2">
      <c r="A10">
        <v>2029</v>
      </c>
      <c r="D10" t="s">
        <v>78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17" x14ac:dyDescent="0.2">
      <c r="A11">
        <v>2030</v>
      </c>
      <c r="D11" t="s">
        <v>79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17" x14ac:dyDescent="0.2">
      <c r="A12">
        <v>2031</v>
      </c>
      <c r="D12" t="s">
        <v>80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</row>
    <row r="13" spans="1:17" x14ac:dyDescent="0.2">
      <c r="A13">
        <v>2032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17" x14ac:dyDescent="0.2">
      <c r="A14">
        <v>2033</v>
      </c>
      <c r="D14" t="s">
        <v>81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</row>
    <row r="15" spans="1:17" x14ac:dyDescent="0.2">
      <c r="A15">
        <v>2034</v>
      </c>
      <c r="D15" t="s">
        <v>82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</row>
    <row r="16" spans="1:17" x14ac:dyDescent="0.2">
      <c r="A16">
        <v>2035</v>
      </c>
      <c r="D16" t="s">
        <v>83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1:17" x14ac:dyDescent="0.2">
      <c r="A17">
        <v>2036</v>
      </c>
      <c r="D17" t="s">
        <v>84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1:17" x14ac:dyDescent="0.2">
      <c r="A18">
        <v>2037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x14ac:dyDescent="0.2">
      <c r="A19">
        <v>2038</v>
      </c>
      <c r="D19" t="s">
        <v>85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7" x14ac:dyDescent="0.2">
      <c r="A20">
        <v>2039</v>
      </c>
      <c r="D20" t="s">
        <v>86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17" x14ac:dyDescent="0.2">
      <c r="A21">
        <v>2040</v>
      </c>
      <c r="D21" t="s">
        <v>87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1:17" x14ac:dyDescent="0.2">
      <c r="A22">
        <v>2041</v>
      </c>
      <c r="D22" t="s">
        <v>88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x14ac:dyDescent="0.2">
      <c r="A23">
        <v>2042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1:17" x14ac:dyDescent="0.2">
      <c r="A24">
        <v>2043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x14ac:dyDescent="0.2">
      <c r="A25">
        <v>2044</v>
      </c>
    </row>
    <row r="26" spans="1:17" x14ac:dyDescent="0.2">
      <c r="A26">
        <v>2045</v>
      </c>
    </row>
    <row r="27" spans="1:17" x14ac:dyDescent="0.2">
      <c r="A27">
        <v>2046</v>
      </c>
    </row>
    <row r="28" spans="1:17" x14ac:dyDescent="0.2">
      <c r="A28">
        <v>2047</v>
      </c>
    </row>
    <row r="29" spans="1:17" x14ac:dyDescent="0.2">
      <c r="A29">
        <v>2048</v>
      </c>
    </row>
    <row r="30" spans="1:17" x14ac:dyDescent="0.2">
      <c r="A30">
        <v>2049</v>
      </c>
    </row>
    <row r="31" spans="1:17" x14ac:dyDescent="0.2">
      <c r="A31">
        <v>2050</v>
      </c>
    </row>
    <row r="32" spans="1:17" x14ac:dyDescent="0.2">
      <c r="A32">
        <v>2051</v>
      </c>
    </row>
    <row r="33" spans="1:1" x14ac:dyDescent="0.2">
      <c r="A33">
        <v>2052</v>
      </c>
    </row>
    <row r="34" spans="1:1" x14ac:dyDescent="0.2">
      <c r="A34">
        <v>2053</v>
      </c>
    </row>
    <row r="35" spans="1:1" x14ac:dyDescent="0.2">
      <c r="A35">
        <v>2054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NR 2022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voláček petr</dc:creator>
  <cp:lastModifiedBy>Ekonom</cp:lastModifiedBy>
  <cp:lastPrinted>2021-11-18T09:41:58Z</cp:lastPrinted>
  <dcterms:created xsi:type="dcterms:W3CDTF">2013-06-17T07:19:41Z</dcterms:created>
  <dcterms:modified xsi:type="dcterms:W3CDTF">2021-11-18T09:42:05Z</dcterms:modified>
</cp:coreProperties>
</file>